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AGOSTO 2012" sheetId="1" r:id="rId1"/>
  </sheets>
  <definedNames>
    <definedName name="_xlnm.Print_Area" localSheetId="0">'AGOSTO 2012'!$A$1:$G$78</definedName>
  </definedNames>
  <calcPr fullCalcOnLoad="1"/>
</workbook>
</file>

<file path=xl/sharedStrings.xml><?xml version="1.0" encoding="utf-8"?>
<sst xmlns="http://schemas.openxmlformats.org/spreadsheetml/2006/main" count="44" uniqueCount="43">
  <si>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</si>
  <si>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</si>
  <si>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</si>
  <si>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</si>
  <si>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</si>
  <si>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</si>
  <si>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</si>
  <si>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</si>
  <si>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</si>
  <si>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</si>
  <si>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</si>
  <si>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</si>
  <si>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</si>
  <si>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</si>
  <si>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</si>
  <si>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</si>
  <si>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</si>
  <si>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</si>
  <si>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</si>
  <si>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</si>
  <si>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</si>
  <si>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</si>
  <si>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</si>
  <si>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DEMONSTRATIVO CONTÁBIL - AGOSTO / 2012</t>
  </si>
  <si>
    <t>SALDO ANTERIOR + RECEITAS - DESPESAS + CH A COMPENSAR ( EM 31 / 08 / 2012 )</t>
  </si>
  <si>
    <t>Despesas Bancárias - mês 08 / 2012</t>
  </si>
  <si>
    <t>Pgto. passagens para reunião FÓRUM das AD's (ch 850424)</t>
  </si>
  <si>
    <t>Pgto. passagens para reunião com diretoria / Assembléia Geral (ch 850424)</t>
  </si>
  <si>
    <t>Pgto. hospedagem  para diretoria / Assembléia Geral (ch 850424)</t>
  </si>
  <si>
    <t>Pgto. aquisição de cabo para DVD (ch 850424)</t>
  </si>
  <si>
    <t>Pgto. aquisição chip OI (ch 850424)</t>
  </si>
  <si>
    <t>Pgto. DAJE - Averbação Ata junto ao Cartório de Títulos (ch 850424)</t>
  </si>
  <si>
    <t>Pgto. hospedagem  para delegados - ANDES (ch 850425)</t>
  </si>
  <si>
    <t>Pgto. refeição para / diretoria (ch 850424 / 425)</t>
  </si>
  <si>
    <t>Pgto. aquisição de material de escritório (ch 850425)</t>
  </si>
  <si>
    <t>Pgto. combustivel diretoria - Assembléia Geral (ch 850424/425)</t>
  </si>
  <si>
    <t>Pgto. aquisição de 250 camisas da campanha salarial (ch 850426)</t>
  </si>
  <si>
    <t>Pgto. diárias / reunião diretoria / Assembléia Geral (ch 850424/425/426)</t>
  </si>
  <si>
    <t>Pgto. táxi reunião / plantão Diretoria (ch 850424/425/426)</t>
  </si>
  <si>
    <t>Pgto. locação de som para SEMINÁRIO DE PLANEJAMENTO DA ADUNEB (ch 850426)</t>
  </si>
  <si>
    <t>Pgto. buffet para SEMINÁRIO DE PLANEJAMENTO DA ADUNEB (ch 850426)</t>
  </si>
  <si>
    <t>Aquisição de material de consumo (ch 850424/425/426)</t>
  </si>
  <si>
    <t>Zózina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</si>
</sst>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PageLayoutView="0" workbookViewId="0" topLeftCell="A48">
      <selection activeCell="E61" sqref="E61:F6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4" t="s">
        <v>1</v>
      </c>
      <c r="B1" s="104"/>
      <c r="C1" s="104"/>
      <c r="D1" s="104"/>
      <c r="E1" s="104"/>
      <c r="F1" s="104"/>
      <c r="G1" s="22"/>
      <c r="H1" s="65"/>
    </row>
    <row r="2" spans="1:8" ht="31.5" customHeight="1" thickTop="1">
      <c r="A2" s="105" t="s">
        <v>23</v>
      </c>
      <c r="B2" s="105"/>
      <c r="C2" s="105"/>
      <c r="D2" s="105"/>
      <c r="E2" s="105"/>
      <c r="F2" s="105"/>
      <c r="G2" s="24"/>
      <c r="H2" s="66"/>
    </row>
    <row r="3" spans="1:8" ht="12" customHeight="1">
      <c r="A3" s="25"/>
      <c r="B3" s="25"/>
      <c r="C3" s="25"/>
      <c r="D3" s="25"/>
      <c r="E3" s="25"/>
      <c r="F3" s="25"/>
      <c r="G3" s="24"/>
      <c r="H3" s="66"/>
    </row>
    <row r="4" spans="1:8" s="34" customFormat="1" ht="18.75">
      <c r="A4" s="26"/>
      <c r="B4" s="71" t="s">
        <v>2</v>
      </c>
      <c r="C4" s="26"/>
      <c r="D4" s="26"/>
      <c r="E4" s="27"/>
      <c r="F4" s="26"/>
      <c r="G4" s="72"/>
      <c r="H4" s="53"/>
    </row>
    <row r="5" spans="1:8" ht="12.75">
      <c r="A5" s="77" t="s">
        <v>0</v>
      </c>
      <c r="B5" s="84"/>
      <c r="C5" s="84"/>
      <c r="D5" s="84"/>
      <c r="E5" s="85"/>
      <c r="F5" s="86">
        <f>SUM(F6:F9)</f>
        <v>58825.24</v>
      </c>
      <c r="H5" s="66"/>
    </row>
    <row r="6" spans="1:10" ht="12.75">
      <c r="A6" s="77"/>
      <c r="B6" s="84" t="s">
        <v>12</v>
      </c>
      <c r="C6" s="84"/>
      <c r="D6" s="84"/>
      <c r="E6" s="85"/>
      <c r="F6" s="82">
        <v>20672.43</v>
      </c>
      <c r="H6" s="66"/>
      <c r="I6" s="3"/>
      <c r="J6" s="3"/>
    </row>
    <row r="7" spans="1:10" ht="12.75">
      <c r="A7" s="49"/>
      <c r="B7" s="28" t="s">
        <v>19</v>
      </c>
      <c r="C7" s="28"/>
      <c r="D7" s="28"/>
      <c r="E7" s="29"/>
      <c r="F7" s="96">
        <v>27676.94</v>
      </c>
      <c r="H7" s="66"/>
      <c r="I7" s="97"/>
      <c r="J7" s="91"/>
    </row>
    <row r="8" spans="1:10" ht="12.75">
      <c r="A8" s="49"/>
      <c r="B8" s="28" t="s">
        <v>22</v>
      </c>
      <c r="C8" s="28"/>
      <c r="D8" s="28"/>
      <c r="E8" s="101">
        <v>25718.16</v>
      </c>
      <c r="F8" s="96"/>
      <c r="H8" s="66"/>
      <c r="I8" s="97"/>
      <c r="J8" s="91"/>
    </row>
    <row r="9" spans="1:10" ht="12.75">
      <c r="A9" s="73"/>
      <c r="B9" s="74" t="s">
        <v>15</v>
      </c>
      <c r="C9" s="74"/>
      <c r="D9" s="74"/>
      <c r="E9" s="75"/>
      <c r="F9" s="83">
        <f>24264.11-10500-2088.66-1000-199.58</f>
        <v>10475.87</v>
      </c>
      <c r="H9" s="66"/>
      <c r="I9" s="97"/>
      <c r="J9" s="91"/>
    </row>
    <row r="10" spans="1:10" ht="13.5" customHeight="1">
      <c r="A10" s="3"/>
      <c r="B10" s="28"/>
      <c r="C10" s="28"/>
      <c r="D10" s="28"/>
      <c r="E10" s="29"/>
      <c r="F10" s="30"/>
      <c r="H10" s="66"/>
      <c r="I10" s="3"/>
      <c r="J10" s="3"/>
    </row>
    <row r="11" spans="1:10" ht="12.75">
      <c r="A11" s="28" t="s">
        <v>3</v>
      </c>
      <c r="B11" s="28"/>
      <c r="C11" s="31"/>
      <c r="D11" s="31"/>
      <c r="E11" s="32"/>
      <c r="F11" s="87">
        <f>SUM(F12:F13)</f>
        <v>22800</v>
      </c>
      <c r="G11" s="31"/>
      <c r="H11" s="66"/>
      <c r="I11" s="3"/>
      <c r="J11" s="3"/>
    </row>
    <row r="12" spans="1:10" ht="12.75">
      <c r="A12" s="77"/>
      <c r="B12" s="78" t="s">
        <v>21</v>
      </c>
      <c r="C12" s="2"/>
      <c r="D12" s="2"/>
      <c r="E12" s="88"/>
      <c r="F12" s="90">
        <f>22800</f>
        <v>22800</v>
      </c>
      <c r="G12" s="31"/>
      <c r="H12" s="67"/>
      <c r="I12" s="3"/>
      <c r="J12" s="3"/>
    </row>
    <row r="13" spans="1:14" ht="5.25" customHeight="1">
      <c r="A13" s="73"/>
      <c r="B13" s="80"/>
      <c r="C13" s="7"/>
      <c r="D13" s="7"/>
      <c r="E13" s="89"/>
      <c r="F13" s="55"/>
      <c r="G13" s="31"/>
      <c r="H13" s="67"/>
      <c r="I13" s="3"/>
      <c r="J13" s="3"/>
      <c r="N13" s="34"/>
    </row>
    <row r="14" spans="1:14" ht="12.75">
      <c r="A14" s="40"/>
      <c r="B14" s="40"/>
      <c r="C14" s="40"/>
      <c r="D14" s="40"/>
      <c r="E14" s="41"/>
      <c r="F14" s="34"/>
      <c r="H14" s="66"/>
      <c r="I14" s="3"/>
      <c r="J14" s="3"/>
      <c r="N14" s="34"/>
    </row>
    <row r="15" spans="1:14" ht="12.75">
      <c r="A15" s="35" t="s">
        <v>4</v>
      </c>
      <c r="B15" s="36"/>
      <c r="C15" s="36"/>
      <c r="D15" s="36"/>
      <c r="E15" s="37"/>
      <c r="F15" s="38">
        <f>F5+F11</f>
        <v>81625.23999999999</v>
      </c>
      <c r="H15" s="66"/>
      <c r="I15" s="3"/>
      <c r="J15" s="3"/>
      <c r="N15" s="34"/>
    </row>
    <row r="16" spans="1:14" ht="12.75">
      <c r="A16" s="39"/>
      <c r="B16" s="39"/>
      <c r="C16" s="40"/>
      <c r="D16" s="40"/>
      <c r="E16" s="41"/>
      <c r="F16" s="34"/>
      <c r="H16" s="66"/>
      <c r="I16" s="3"/>
      <c r="J16" s="3"/>
      <c r="N16" s="34"/>
    </row>
    <row r="17" spans="1:15" ht="11.25" customHeight="1">
      <c r="A17" s="40"/>
      <c r="B17" s="40"/>
      <c r="C17" s="40"/>
      <c r="D17" s="40"/>
      <c r="E17" s="42"/>
      <c r="F17" s="41"/>
      <c r="G17" s="43" t="s">
        <v>5</v>
      </c>
      <c r="H17" s="66"/>
      <c r="I17" s="3"/>
      <c r="J17" s="3"/>
      <c r="N17" s="94"/>
      <c r="O17" s="95"/>
    </row>
    <row r="18" spans="1:11" ht="15" customHeight="1">
      <c r="A18" s="18" t="s">
        <v>6</v>
      </c>
      <c r="B18" s="44"/>
      <c r="C18" s="44"/>
      <c r="D18" s="44"/>
      <c r="E18" s="44" t="s">
        <v>7</v>
      </c>
      <c r="F18" s="33">
        <f>F19+F43+F29</f>
        <v>18925.84</v>
      </c>
      <c r="G18" s="45">
        <f>F$18/F$11</f>
        <v>0.830080701754386</v>
      </c>
      <c r="H18" s="68"/>
      <c r="I18" s="3"/>
      <c r="J18" s="91"/>
      <c r="K18" s="95"/>
    </row>
    <row r="19" spans="1:10" ht="15.75" customHeight="1">
      <c r="A19" s="11" t="s">
        <v>16</v>
      </c>
      <c r="B19" s="46"/>
      <c r="C19" s="46"/>
      <c r="D19" s="46"/>
      <c r="E19" s="47"/>
      <c r="F19" s="48">
        <f>SUM(F20:F27)</f>
        <v>3744.2</v>
      </c>
      <c r="G19" s="45">
        <f>F$19/F$11</f>
        <v>0.16421929824561401</v>
      </c>
      <c r="H19" s="66"/>
      <c r="I19" s="3"/>
      <c r="J19" s="3"/>
    </row>
    <row r="20" spans="1:10" ht="6" customHeight="1">
      <c r="A20" s="77"/>
      <c r="B20" s="2"/>
      <c r="C20" s="2"/>
      <c r="D20" s="2"/>
      <c r="E20" s="58"/>
      <c r="F20" s="98"/>
      <c r="G20" s="56"/>
      <c r="H20" s="67"/>
      <c r="I20" s="3"/>
      <c r="J20" s="3"/>
    </row>
    <row r="21" spans="1:10" ht="15.75" customHeight="1">
      <c r="A21" s="49"/>
      <c r="B21" s="53" t="s">
        <v>41</v>
      </c>
      <c r="C21" s="3"/>
      <c r="D21" s="3"/>
      <c r="E21" s="50"/>
      <c r="F21" s="51">
        <f>19.9+33.97+77.31+134+237.22</f>
        <v>502.4</v>
      </c>
      <c r="G21" s="52"/>
      <c r="H21" s="67"/>
      <c r="I21" s="53"/>
      <c r="J21" s="3"/>
    </row>
    <row r="22" spans="1:10" ht="15.75" customHeight="1">
      <c r="A22" s="49"/>
      <c r="B22" s="53" t="s">
        <v>34</v>
      </c>
      <c r="C22" s="3"/>
      <c r="D22" s="3"/>
      <c r="E22" s="50"/>
      <c r="F22" s="93">
        <f>115</f>
        <v>115</v>
      </c>
      <c r="G22" s="52"/>
      <c r="H22" s="67"/>
      <c r="I22" s="53"/>
      <c r="J22" s="3"/>
    </row>
    <row r="23" spans="1:10" ht="15.75" customHeight="1">
      <c r="A23" s="49"/>
      <c r="B23" s="53" t="s">
        <v>30</v>
      </c>
      <c r="C23" s="3"/>
      <c r="D23" s="3"/>
      <c r="E23" s="50"/>
      <c r="F23" s="93">
        <f>10</f>
        <v>10</v>
      </c>
      <c r="G23" s="52"/>
      <c r="H23" s="67"/>
      <c r="I23" s="53"/>
      <c r="J23" s="3"/>
    </row>
    <row r="24" spans="1:10" ht="15.75" customHeight="1">
      <c r="A24" s="49"/>
      <c r="B24" s="53" t="s">
        <v>29</v>
      </c>
      <c r="C24" s="3"/>
      <c r="D24" s="3"/>
      <c r="E24" s="50"/>
      <c r="F24" s="93">
        <f>10.8</f>
        <v>10.8</v>
      </c>
      <c r="G24" s="52"/>
      <c r="H24" s="67"/>
      <c r="I24" s="53"/>
      <c r="J24" s="3"/>
    </row>
    <row r="25" spans="1:10" ht="15.75" customHeight="1">
      <c r="A25" s="49"/>
      <c r="B25" s="53" t="s">
        <v>31</v>
      </c>
      <c r="C25" s="3"/>
      <c r="D25" s="3"/>
      <c r="E25" s="50"/>
      <c r="F25" s="93">
        <f>231</f>
        <v>231</v>
      </c>
      <c r="G25" s="52"/>
      <c r="H25" s="67"/>
      <c r="I25" s="53"/>
      <c r="J25" s="3"/>
    </row>
    <row r="26" spans="1:9" s="3" customFormat="1" ht="12.75">
      <c r="A26" s="1"/>
      <c r="B26" s="53" t="s">
        <v>36</v>
      </c>
      <c r="E26" s="50"/>
      <c r="F26" s="61">
        <f>2875</f>
        <v>2875</v>
      </c>
      <c r="G26" s="4"/>
      <c r="H26" s="69"/>
      <c r="I26" s="92"/>
    </row>
    <row r="27" spans="1:10" ht="7.5" customHeight="1">
      <c r="A27" s="73"/>
      <c r="B27" s="80"/>
      <c r="C27" s="7"/>
      <c r="D27" s="7"/>
      <c r="E27" s="54"/>
      <c r="F27" s="99"/>
      <c r="G27" s="100"/>
      <c r="H27" s="67"/>
      <c r="I27" s="92"/>
      <c r="J27" s="3"/>
    </row>
    <row r="28" spans="6:9" s="3" customFormat="1" ht="12.75">
      <c r="F28" s="9"/>
      <c r="G28" s="10"/>
      <c r="H28" s="69"/>
      <c r="I28" s="92"/>
    </row>
    <row r="29" spans="1:10" ht="15.75" customHeight="1">
      <c r="A29" s="11" t="s">
        <v>17</v>
      </c>
      <c r="B29" s="46"/>
      <c r="C29" s="46"/>
      <c r="D29" s="46"/>
      <c r="E29" s="46"/>
      <c r="F29" s="48">
        <f>SUM(F30:F41)</f>
        <v>15370.92</v>
      </c>
      <c r="G29" s="56">
        <f>F$29/F$11</f>
        <v>0.6741631578947368</v>
      </c>
      <c r="H29" s="66"/>
      <c r="I29" s="92"/>
      <c r="J29" s="3"/>
    </row>
    <row r="30" spans="1:8" s="3" customFormat="1" ht="3.75" customHeight="1">
      <c r="A30" s="57"/>
      <c r="B30" s="2"/>
      <c r="C30" s="2"/>
      <c r="D30" s="2"/>
      <c r="E30" s="58"/>
      <c r="F30" s="59"/>
      <c r="G30" s="60"/>
      <c r="H30" s="69"/>
    </row>
    <row r="31" spans="1:9" s="3" customFormat="1" ht="12.75" customHeight="1">
      <c r="A31" s="1"/>
      <c r="B31" s="53" t="s">
        <v>38</v>
      </c>
      <c r="E31" s="50"/>
      <c r="F31" s="76">
        <f>70+70+140+70+140+19.73+17+70+70+70+36+42+26.55+30+36.45+33+34+16+17+25+28+34+70+15+25+17+23.5+26.38+40</f>
        <v>1311.6100000000001</v>
      </c>
      <c r="G31" s="4"/>
      <c r="H31" s="69"/>
      <c r="I31" s="92"/>
    </row>
    <row r="32" spans="1:13" s="3" customFormat="1" ht="12.75" customHeight="1">
      <c r="A32" s="1"/>
      <c r="B32" s="53" t="s">
        <v>39</v>
      </c>
      <c r="E32" s="50"/>
      <c r="F32" s="76">
        <f>350</f>
        <v>350</v>
      </c>
      <c r="G32" s="4"/>
      <c r="H32" s="69"/>
      <c r="I32" s="92"/>
      <c r="M32" s="53"/>
    </row>
    <row r="33" spans="1:9" s="3" customFormat="1" ht="12.75" customHeight="1">
      <c r="A33" s="1"/>
      <c r="B33" s="53" t="s">
        <v>40</v>
      </c>
      <c r="E33" s="50"/>
      <c r="F33" s="76">
        <f>540</f>
        <v>540</v>
      </c>
      <c r="G33" s="4"/>
      <c r="H33" s="69"/>
      <c r="I33" s="92"/>
    </row>
    <row r="34" spans="1:9" s="3" customFormat="1" ht="12.75" customHeight="1">
      <c r="A34" s="1"/>
      <c r="B34" s="53" t="s">
        <v>33</v>
      </c>
      <c r="E34" s="50"/>
      <c r="F34" s="76">
        <f>44.75+13.78+36.45</f>
        <v>94.98</v>
      </c>
      <c r="G34" s="4"/>
      <c r="H34" s="69"/>
      <c r="I34" s="92"/>
    </row>
    <row r="35" spans="1:9" s="3" customFormat="1" ht="12.75" customHeight="1">
      <c r="A35" s="1"/>
      <c r="B35" s="53" t="s">
        <v>27</v>
      </c>
      <c r="E35" s="50"/>
      <c r="F35" s="76">
        <f>295+294.31+62.9+1.05+180.74+180.74</f>
        <v>1014.7399999999999</v>
      </c>
      <c r="G35" s="4"/>
      <c r="H35" s="69"/>
      <c r="I35" s="92"/>
    </row>
    <row r="36" spans="1:9" s="3" customFormat="1" ht="12.75" customHeight="1">
      <c r="A36" s="1"/>
      <c r="B36" s="53" t="s">
        <v>26</v>
      </c>
      <c r="E36" s="50"/>
      <c r="F36" s="76">
        <f>66.12+270+70+136.12+70+1689.9</f>
        <v>2302.1400000000003</v>
      </c>
      <c r="G36" s="4"/>
      <c r="H36" s="69"/>
      <c r="I36" s="92"/>
    </row>
    <row r="37" spans="1:9" s="3" customFormat="1" ht="12.75" customHeight="1">
      <c r="A37" s="1"/>
      <c r="B37" s="53" t="s">
        <v>28</v>
      </c>
      <c r="E37" s="50"/>
      <c r="F37" s="76">
        <f>105+115</f>
        <v>220</v>
      </c>
      <c r="G37" s="4"/>
      <c r="H37" s="69"/>
      <c r="I37" s="92"/>
    </row>
    <row r="38" spans="1:9" s="3" customFormat="1" ht="12.75">
      <c r="A38" s="1"/>
      <c r="B38" s="53" t="s">
        <v>37</v>
      </c>
      <c r="E38" s="50"/>
      <c r="F38" s="61">
        <f>440+440+440+160+160+160+240+80+160+160+160+160+240+80+80+80+160</f>
        <v>3400</v>
      </c>
      <c r="G38" s="4"/>
      <c r="H38" s="69"/>
      <c r="I38" s="92"/>
    </row>
    <row r="39" spans="1:9" s="3" customFormat="1" ht="12.75">
      <c r="A39" s="1"/>
      <c r="B39" s="53" t="s">
        <v>32</v>
      </c>
      <c r="E39" s="50"/>
      <c r="F39" s="61">
        <f>2188.64+2525.88+2319.41-955.72-100</f>
        <v>5978.21</v>
      </c>
      <c r="G39" s="4"/>
      <c r="H39" s="69"/>
      <c r="I39" s="92"/>
    </row>
    <row r="40" spans="1:8" s="3" customFormat="1" ht="12.75">
      <c r="A40" s="1"/>
      <c r="B40" s="53" t="s">
        <v>35</v>
      </c>
      <c r="E40" s="50"/>
      <c r="F40" s="61">
        <f>71.92+87.32</f>
        <v>159.24</v>
      </c>
      <c r="G40" s="4"/>
      <c r="H40" s="69"/>
    </row>
    <row r="41" spans="1:8" s="3" customFormat="1" ht="4.5" customHeight="1">
      <c r="A41" s="6"/>
      <c r="B41" s="7"/>
      <c r="C41" s="7"/>
      <c r="D41" s="7"/>
      <c r="E41" s="54"/>
      <c r="F41" s="62"/>
      <c r="G41" s="8"/>
      <c r="H41" s="69"/>
    </row>
    <row r="42" spans="6:8" s="3" customFormat="1" ht="12.75">
      <c r="F42" s="9"/>
      <c r="G42" s="10"/>
      <c r="H42" s="69"/>
    </row>
    <row r="43" spans="1:10" ht="15.75" customHeight="1">
      <c r="A43" s="11" t="s">
        <v>18</v>
      </c>
      <c r="B43" s="2"/>
      <c r="C43" s="46"/>
      <c r="D43" s="46"/>
      <c r="E43" s="46"/>
      <c r="F43" s="48">
        <f>SUM(F44:F46)</f>
        <v>-189.28</v>
      </c>
      <c r="G43" s="45">
        <f>F$43/F$11</f>
        <v>-0.008301754385964913</v>
      </c>
      <c r="H43" s="66"/>
      <c r="I43" s="3"/>
      <c r="J43" s="3"/>
    </row>
    <row r="44" spans="1:10" ht="3" customHeight="1">
      <c r="A44" s="1"/>
      <c r="B44" s="2"/>
      <c r="C44" s="3"/>
      <c r="D44" s="3"/>
      <c r="E44" s="3"/>
      <c r="F44" s="20"/>
      <c r="G44" s="4"/>
      <c r="H44" s="69"/>
      <c r="I44" s="3"/>
      <c r="J44" s="3"/>
    </row>
    <row r="45" spans="1:10" ht="13.5" customHeight="1">
      <c r="A45" s="1"/>
      <c r="B45" s="3" t="s">
        <v>11</v>
      </c>
      <c r="C45" s="3"/>
      <c r="D45" s="3"/>
      <c r="E45" s="3"/>
      <c r="F45" s="20">
        <v>-225.28</v>
      </c>
      <c r="G45" s="4"/>
      <c r="H45" s="69"/>
      <c r="I45" s="3"/>
      <c r="J45" s="3"/>
    </row>
    <row r="46" spans="1:10" ht="12.75">
      <c r="A46" s="6"/>
      <c r="B46" s="80" t="s">
        <v>25</v>
      </c>
      <c r="C46" s="7"/>
      <c r="D46" s="7"/>
      <c r="E46" s="7"/>
      <c r="F46" s="21">
        <v>36</v>
      </c>
      <c r="G46" s="8"/>
      <c r="H46" s="69"/>
      <c r="I46" s="3"/>
      <c r="J46" s="3"/>
    </row>
    <row r="47" spans="1:10" ht="12.75">
      <c r="A47" s="3"/>
      <c r="B47" s="3"/>
      <c r="C47" s="3"/>
      <c r="D47" s="3"/>
      <c r="E47" s="3"/>
      <c r="F47" s="9"/>
      <c r="G47" s="10"/>
      <c r="H47" s="69"/>
      <c r="I47" s="3"/>
      <c r="J47" s="91"/>
    </row>
    <row r="48" spans="1:12" ht="15.75" customHeight="1">
      <c r="A48" s="11" t="s">
        <v>24</v>
      </c>
      <c r="B48" s="12"/>
      <c r="C48" s="12"/>
      <c r="D48" s="12"/>
      <c r="E48" s="12"/>
      <c r="F48" s="13"/>
      <c r="G48" s="14">
        <f>F15-F18</f>
        <v>62699.399999999994</v>
      </c>
      <c r="H48" s="69"/>
      <c r="I48" s="3"/>
      <c r="J48" s="91"/>
      <c r="L48" s="95"/>
    </row>
    <row r="49" spans="1:10" ht="9" customHeight="1">
      <c r="A49" s="15"/>
      <c r="F49" s="16"/>
      <c r="G49" s="17"/>
      <c r="H49" s="69"/>
      <c r="I49" s="3"/>
      <c r="J49" s="3"/>
    </row>
    <row r="50" spans="1:12" ht="12.75">
      <c r="A50" s="77"/>
      <c r="B50" s="78" t="s">
        <v>13</v>
      </c>
      <c r="C50" s="78"/>
      <c r="D50" s="78"/>
      <c r="E50" s="78"/>
      <c r="F50" s="79"/>
      <c r="G50" s="82">
        <v>24546.59</v>
      </c>
      <c r="H50" s="66"/>
      <c r="I50" s="91"/>
      <c r="J50" s="91"/>
      <c r="L50" s="95"/>
    </row>
    <row r="51" spans="1:10" ht="12.75">
      <c r="A51" s="49"/>
      <c r="B51" s="53" t="s">
        <v>20</v>
      </c>
      <c r="C51" s="53"/>
      <c r="D51" s="53"/>
      <c r="E51" s="53"/>
      <c r="F51" s="9"/>
      <c r="G51" s="96">
        <f>F7</f>
        <v>27676.94</v>
      </c>
      <c r="H51" s="66"/>
      <c r="I51" s="91"/>
      <c r="J51" s="91">
        <f>G50+G51+G53</f>
        <v>62699.4</v>
      </c>
    </row>
    <row r="52" spans="1:11" ht="12.75">
      <c r="A52" s="49"/>
      <c r="B52" s="28" t="s">
        <v>22</v>
      </c>
      <c r="C52" s="28"/>
      <c r="D52" s="28"/>
      <c r="E52" s="31">
        <v>25718.16</v>
      </c>
      <c r="F52" s="9"/>
      <c r="G52" s="96"/>
      <c r="H52" s="66"/>
      <c r="I52" s="3"/>
      <c r="J52" s="91">
        <f>J51-G48</f>
        <v>0</v>
      </c>
      <c r="K52" s="95"/>
    </row>
    <row r="53" spans="1:11" ht="12.75">
      <c r="A53" s="73"/>
      <c r="B53" s="80" t="s">
        <v>14</v>
      </c>
      <c r="C53" s="80"/>
      <c r="D53" s="80"/>
      <c r="E53" s="80"/>
      <c r="F53" s="81"/>
      <c r="G53" s="83">
        <f>F9</f>
        <v>10475.87</v>
      </c>
      <c r="H53" s="66"/>
      <c r="I53" s="3"/>
      <c r="J53" s="91"/>
      <c r="K53" s="95"/>
    </row>
    <row r="55" spans="1:11" ht="12.75">
      <c r="A55" s="18"/>
      <c r="B55" s="18"/>
      <c r="C55" s="18"/>
      <c r="D55" s="18"/>
      <c r="E55" s="18"/>
      <c r="F55" s="18"/>
      <c r="G55" s="19"/>
      <c r="H55" s="66"/>
      <c r="I55" s="3"/>
      <c r="J55" s="91"/>
      <c r="K55" s="95"/>
    </row>
    <row r="56" spans="1:11" ht="12.75">
      <c r="A56" s="18"/>
      <c r="B56" s="18"/>
      <c r="C56" s="18"/>
      <c r="D56" s="18"/>
      <c r="E56" s="18"/>
      <c r="F56" s="18"/>
      <c r="G56" s="19"/>
      <c r="H56" s="66"/>
      <c r="I56" s="3"/>
      <c r="J56" s="91"/>
      <c r="K56" s="95"/>
    </row>
    <row r="57" spans="1:11" ht="12.75">
      <c r="A57" s="18"/>
      <c r="B57" s="18"/>
      <c r="C57" s="18"/>
      <c r="D57" s="18"/>
      <c r="E57" s="18"/>
      <c r="F57" s="18"/>
      <c r="G57" s="19"/>
      <c r="H57" s="66"/>
      <c r="I57" s="3"/>
      <c r="J57" s="91"/>
      <c r="K57" s="95"/>
    </row>
    <row r="58" spans="1:11" ht="12.75">
      <c r="A58" s="18"/>
      <c r="B58" s="18"/>
      <c r="C58" s="18"/>
      <c r="D58" s="18"/>
      <c r="E58" s="18"/>
      <c r="F58" s="18"/>
      <c r="G58" s="19"/>
      <c r="H58" s="66"/>
      <c r="I58" s="3"/>
      <c r="J58" s="91"/>
      <c r="K58" s="95"/>
    </row>
    <row r="59" spans="1:11" ht="12.75">
      <c r="A59" s="18"/>
      <c r="B59" s="18"/>
      <c r="C59" s="18"/>
      <c r="D59" s="18"/>
      <c r="E59" s="18"/>
      <c r="F59" s="18"/>
      <c r="G59" s="19"/>
      <c r="H59" s="66"/>
      <c r="I59" s="3"/>
      <c r="J59" s="91"/>
      <c r="K59" s="95"/>
    </row>
    <row r="60" spans="2:10" ht="12.75">
      <c r="B60" s="106"/>
      <c r="C60" s="106"/>
      <c r="D60" s="63"/>
      <c r="E60" s="107"/>
      <c r="F60" s="107"/>
      <c r="H60" s="66"/>
      <c r="I60" s="3"/>
      <c r="J60" s="3"/>
    </row>
    <row r="61" spans="1:10" ht="12.75">
      <c r="A61" s="64"/>
      <c r="B61" s="102" t="s">
        <v>8</v>
      </c>
      <c r="C61" s="102"/>
      <c r="D61" s="63"/>
      <c r="E61" s="103" t="s">
        <v>42</v>
      </c>
      <c r="F61" s="102"/>
      <c r="H61" s="66"/>
      <c r="I61" s="3"/>
      <c r="J61" s="3"/>
    </row>
    <row r="62" spans="1:10" ht="12.75">
      <c r="A62" s="64"/>
      <c r="B62" s="102" t="s">
        <v>9</v>
      </c>
      <c r="C62" s="102"/>
      <c r="D62" s="63"/>
      <c r="E62" s="103" t="s">
        <v>10</v>
      </c>
      <c r="F62" s="102"/>
      <c r="H62" s="66"/>
      <c r="I62" s="3"/>
      <c r="J62" s="3"/>
    </row>
    <row r="63" spans="1:10" ht="12.75">
      <c r="A63" s="64"/>
      <c r="B63" s="64"/>
      <c r="C63" s="64"/>
      <c r="D63" s="64"/>
      <c r="E63" s="24"/>
      <c r="F63" s="24"/>
      <c r="H63" s="66"/>
      <c r="I63" s="3"/>
      <c r="J63" s="3"/>
    </row>
    <row r="64" spans="1:10" ht="12.75">
      <c r="A64" s="64"/>
      <c r="B64" s="64"/>
      <c r="C64" s="64"/>
      <c r="D64" s="64"/>
      <c r="E64" s="24"/>
      <c r="F64" s="24"/>
      <c r="H64" s="66"/>
      <c r="I64" s="3"/>
      <c r="J64" s="3"/>
    </row>
    <row r="65" spans="1:10" ht="12.75">
      <c r="A65" s="64"/>
      <c r="H65" s="66"/>
      <c r="I65" s="3"/>
      <c r="J65" s="3"/>
    </row>
    <row r="66" spans="1:10" ht="12.75">
      <c r="A66" s="64"/>
      <c r="H66" s="66"/>
      <c r="I66" s="3"/>
      <c r="J66" s="3"/>
    </row>
    <row r="67" spans="1:10" ht="12.75">
      <c r="A67" s="64"/>
      <c r="H67" s="66"/>
      <c r="I67" s="3"/>
      <c r="J67" s="3"/>
    </row>
    <row r="68" spans="1:10" ht="12.75">
      <c r="A68" s="64"/>
      <c r="H68" s="66"/>
      <c r="I68" s="3"/>
      <c r="J68" s="3"/>
    </row>
    <row r="69" spans="8:10" ht="12.75">
      <c r="H69" s="66"/>
      <c r="I69" s="3"/>
      <c r="J69" s="3"/>
    </row>
    <row r="70" spans="8:10" ht="12.75">
      <c r="H70" s="66"/>
      <c r="I70" s="3"/>
      <c r="J70" s="3"/>
    </row>
    <row r="71" spans="8:10" ht="12.75">
      <c r="H71" s="66"/>
      <c r="I71" s="3"/>
      <c r="J71" s="3"/>
    </row>
    <row r="72" spans="8:10" ht="12.75">
      <c r="H72" s="66"/>
      <c r="I72" s="3"/>
      <c r="J72" s="3"/>
    </row>
    <row r="73" spans="8:10" ht="12.75">
      <c r="H73" s="66"/>
      <c r="I73" s="3"/>
      <c r="J73" s="3"/>
    </row>
    <row r="74" spans="8:10" ht="12.75">
      <c r="H74" s="66"/>
      <c r="I74" s="3"/>
      <c r="J74" s="3"/>
    </row>
    <row r="75" spans="8:10" ht="12.75">
      <c r="H75" s="66"/>
      <c r="I75" s="3"/>
      <c r="J75" s="3"/>
    </row>
    <row r="76" spans="8:10" ht="12.75">
      <c r="H76" s="66"/>
      <c r="I76" s="3"/>
      <c r="J76" s="3"/>
    </row>
    <row r="77" spans="8:10" ht="12.75">
      <c r="H77" s="66"/>
      <c r="I77" s="3"/>
      <c r="J77" s="3"/>
    </row>
    <row r="78" spans="8:10" ht="12.75">
      <c r="H78" s="66"/>
      <c r="I78" s="3"/>
      <c r="J78" s="3"/>
    </row>
    <row r="79" spans="8:10" ht="12.75">
      <c r="H79" s="66"/>
      <c r="I79" s="3"/>
      <c r="J79" s="3"/>
    </row>
    <row r="80" spans="8:10" ht="12.75">
      <c r="H80" s="66"/>
      <c r="I80" s="3"/>
      <c r="J80" s="3"/>
    </row>
    <row r="81" spans="8:10" ht="12.75">
      <c r="H81" s="66"/>
      <c r="I81" s="3"/>
      <c r="J81" s="3"/>
    </row>
    <row r="82" spans="8:10" ht="12.75">
      <c r="H82" s="66"/>
      <c r="I82" s="3"/>
      <c r="J82" s="3"/>
    </row>
    <row r="83" spans="8:10" ht="12.75">
      <c r="H83" s="66"/>
      <c r="I83" s="3"/>
      <c r="J83" s="3"/>
    </row>
    <row r="84" spans="8:10" ht="12.75">
      <c r="H84" s="66"/>
      <c r="I84" s="3"/>
      <c r="J84" s="3"/>
    </row>
    <row r="85" spans="8:10" ht="12.75">
      <c r="H85" s="66"/>
      <c r="I85" s="3"/>
      <c r="J85" s="3"/>
    </row>
    <row r="86" spans="8:10" ht="12.75">
      <c r="H86" s="66"/>
      <c r="I86" s="3"/>
      <c r="J86" s="3"/>
    </row>
    <row r="87" spans="8:10" ht="12.75">
      <c r="H87" s="66"/>
      <c r="I87" s="3"/>
      <c r="J87" s="3"/>
    </row>
    <row r="88" spans="8:10" ht="12.75">
      <c r="H88" s="66"/>
      <c r="I88" s="3"/>
      <c r="J88" s="3"/>
    </row>
    <row r="89" spans="8:10" ht="12.75">
      <c r="H89" s="66"/>
      <c r="I89" s="3"/>
      <c r="J89" s="3"/>
    </row>
    <row r="90" spans="8:10" ht="12.75">
      <c r="H90" s="66"/>
      <c r="I90" s="3"/>
      <c r="J90" s="3"/>
    </row>
    <row r="91" spans="8:10" ht="12.75">
      <c r="H91" s="66"/>
      <c r="I91" s="3"/>
      <c r="J91" s="3"/>
    </row>
    <row r="92" spans="8:10" ht="12.75">
      <c r="H92" s="66"/>
      <c r="I92" s="3"/>
      <c r="J92" s="3"/>
    </row>
    <row r="93" spans="8:10" ht="12.75">
      <c r="H93" s="66"/>
      <c r="I93" s="3"/>
      <c r="J93" s="3"/>
    </row>
    <row r="94" spans="8:10" ht="12.75">
      <c r="H94" s="66"/>
      <c r="I94" s="3"/>
      <c r="J94" s="3"/>
    </row>
    <row r="95" spans="8:10" ht="12.75">
      <c r="H95" s="66"/>
      <c r="I95" s="3"/>
      <c r="J95" s="3"/>
    </row>
    <row r="96" spans="8:10" ht="12.75">
      <c r="H96" s="66"/>
      <c r="I96" s="3"/>
      <c r="J96" s="3"/>
    </row>
    <row r="97" spans="8:10" ht="12.75">
      <c r="H97" s="66"/>
      <c r="I97" s="3"/>
      <c r="J97" s="3"/>
    </row>
    <row r="98" spans="8:10" ht="12.75">
      <c r="H98" s="66"/>
      <c r="I98" s="3"/>
      <c r="J98" s="3"/>
    </row>
    <row r="99" spans="8:10" ht="12.75">
      <c r="H99" s="66"/>
      <c r="I99" s="3"/>
      <c r="J99" s="3"/>
    </row>
    <row r="100" spans="8:10" ht="12.75">
      <c r="H100" s="66"/>
      <c r="I100" s="3"/>
      <c r="J100" s="3"/>
    </row>
    <row r="101" spans="8:10" ht="12.75">
      <c r="H101" s="66"/>
      <c r="I101" s="3"/>
      <c r="J101" s="3"/>
    </row>
    <row r="102" spans="8:10" ht="12.75">
      <c r="H102" s="66"/>
      <c r="I102" s="3"/>
      <c r="J102" s="3"/>
    </row>
    <row r="103" spans="8:10" ht="12.75">
      <c r="H103" s="66"/>
      <c r="I103" s="3"/>
      <c r="J103" s="3"/>
    </row>
    <row r="104" spans="8:10" ht="12.75">
      <c r="H104" s="66"/>
      <c r="I104" s="3"/>
      <c r="J104" s="3"/>
    </row>
    <row r="105" spans="8:10" ht="12.75">
      <c r="H105" s="66"/>
      <c r="I105" s="3"/>
      <c r="J105" s="3"/>
    </row>
    <row r="106" spans="8:10" ht="12.75">
      <c r="H106" s="66"/>
      <c r="I106" s="3"/>
      <c r="J106" s="3"/>
    </row>
    <row r="107" spans="8:10" ht="12.75">
      <c r="H107" s="66"/>
      <c r="I107" s="3"/>
      <c r="J107" s="3"/>
    </row>
    <row r="108" spans="8:10" ht="12.75">
      <c r="H108" s="66"/>
      <c r="I108" s="3"/>
      <c r="J108" s="3"/>
    </row>
    <row r="109" spans="8:10" ht="12.75"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  <row r="197" spans="8:10" ht="12.75">
      <c r="H197" s="66"/>
      <c r="I197" s="3"/>
      <c r="J197" s="3"/>
    </row>
    <row r="198" spans="8:10" ht="12.75">
      <c r="H198" s="66"/>
      <c r="I198" s="3"/>
      <c r="J198" s="3"/>
    </row>
    <row r="199" spans="8:10" ht="12.75">
      <c r="H199" s="66"/>
      <c r="I199" s="3"/>
      <c r="J199" s="3"/>
    </row>
    <row r="200" spans="8:10" ht="12.75">
      <c r="H200" s="66"/>
      <c r="I200" s="3"/>
      <c r="J200" s="3"/>
    </row>
    <row r="201" spans="8:10" ht="12.75">
      <c r="H201" s="66"/>
      <c r="I201" s="3"/>
      <c r="J201" s="3"/>
    </row>
    <row r="202" spans="8:10" ht="12.75">
      <c r="H202" s="66"/>
      <c r="I202" s="3"/>
      <c r="J202" s="3"/>
    </row>
    <row r="203" spans="8:10" ht="12.75">
      <c r="H203" s="66"/>
      <c r="I203" s="3"/>
      <c r="J203" s="3"/>
    </row>
    <row r="204" spans="8:10" ht="12.75">
      <c r="H204" s="66"/>
      <c r="I204" s="3"/>
      <c r="J204" s="3"/>
    </row>
    <row r="205" spans="8:10" ht="12.75">
      <c r="H205" s="66"/>
      <c r="I205" s="3"/>
      <c r="J205" s="3"/>
    </row>
    <row r="206" spans="8:10" ht="12.75">
      <c r="H206" s="66"/>
      <c r="I206" s="3"/>
      <c r="J206" s="3"/>
    </row>
    <row r="207" spans="8:10" ht="12.75">
      <c r="H207" s="66"/>
      <c r="I207" s="3"/>
      <c r="J207" s="3"/>
    </row>
    <row r="208" spans="8:10" ht="12.75">
      <c r="H208" s="66"/>
      <c r="I208" s="3"/>
      <c r="J208" s="3"/>
    </row>
    <row r="209" spans="8:10" ht="12.75">
      <c r="H209" s="66"/>
      <c r="I209" s="3"/>
      <c r="J209" s="3"/>
    </row>
    <row r="210" spans="8:10" ht="12.75">
      <c r="H210" s="66"/>
      <c r="I210" s="3"/>
      <c r="J210" s="3"/>
    </row>
    <row r="211" spans="8:10" ht="12.75">
      <c r="H211" s="66"/>
      <c r="I211" s="3"/>
      <c r="J211" s="3"/>
    </row>
    <row r="212" spans="8:10" ht="12.75">
      <c r="H212" s="66"/>
      <c r="I212" s="3"/>
      <c r="J212" s="3"/>
    </row>
    <row r="213" spans="8:10" ht="12.75">
      <c r="H213" s="66"/>
      <c r="I213" s="3"/>
      <c r="J213" s="3"/>
    </row>
    <row r="214" spans="8:10" ht="12.75">
      <c r="H214" s="66"/>
      <c r="I214" s="3"/>
      <c r="J214" s="3"/>
    </row>
    <row r="215" spans="8:10" ht="12.75">
      <c r="H215" s="66"/>
      <c r="I215" s="3"/>
      <c r="J215" s="3"/>
    </row>
    <row r="216" spans="8:10" ht="12.75">
      <c r="H216" s="66"/>
      <c r="I216" s="3"/>
      <c r="J216" s="3"/>
    </row>
    <row r="217" spans="8:10" ht="12.75">
      <c r="H217" s="66"/>
      <c r="I217" s="3"/>
      <c r="J217" s="3"/>
    </row>
  </sheetData>
  <sheetProtection/>
  <mergeCells count="8">
    <mergeCell ref="B61:C61"/>
    <mergeCell ref="E61:F61"/>
    <mergeCell ref="B62:C62"/>
    <mergeCell ref="E62:F62"/>
    <mergeCell ref="A1:F1"/>
    <mergeCell ref="A2:F2"/>
    <mergeCell ref="B60:C60"/>
    <mergeCell ref="E60:F6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2014-04-03T12:53:44Z</dcterms:modified>
  <cp:category/>
  <cp:version/>
  <cp:contentType/>
  <cp:contentStatus/>
</cp:coreProperties>
</file>